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\Desktop\"/>
    </mc:Choice>
  </mc:AlternateContent>
  <bookViews>
    <workbookView xWindow="480" yWindow="60" windowWidth="13080" windowHeight="81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62913"/>
</workbook>
</file>

<file path=xl/calcChain.xml><?xml version="1.0" encoding="utf-8"?>
<calcChain xmlns="http://schemas.openxmlformats.org/spreadsheetml/2006/main">
  <c r="D3" i="2" l="1"/>
  <c r="D12" i="2" s="1"/>
  <c r="D4" i="2"/>
  <c r="D5" i="2"/>
  <c r="D6" i="2"/>
  <c r="D7" i="2"/>
  <c r="D8" i="2"/>
  <c r="D9" i="2"/>
  <c r="D10" i="2"/>
  <c r="D11" i="2"/>
  <c r="D2" i="2"/>
  <c r="E24" i="1"/>
  <c r="E12" i="1" l="1"/>
  <c r="C13" i="1"/>
  <c r="C12" i="1"/>
  <c r="C36" i="1"/>
  <c r="D36" i="1"/>
  <c r="D10" i="1"/>
  <c r="B60" i="1"/>
  <c r="C60" i="1"/>
  <c r="C54" i="1"/>
  <c r="G49" i="1"/>
  <c r="D35" i="1" l="1"/>
  <c r="E35" i="1"/>
  <c r="C35" i="1"/>
  <c r="D58" i="1" l="1"/>
  <c r="L53" i="1"/>
  <c r="K53" i="1"/>
  <c r="J53" i="1"/>
  <c r="I53" i="1"/>
  <c r="H53" i="1"/>
  <c r="G53" i="1"/>
  <c r="F53" i="1"/>
  <c r="E53" i="1"/>
  <c r="D53" i="1"/>
  <c r="M46" i="1"/>
  <c r="E45" i="1"/>
  <c r="F45" i="1"/>
  <c r="G45" i="1"/>
  <c r="H45" i="1"/>
  <c r="I45" i="1"/>
  <c r="J45" i="1"/>
  <c r="K45" i="1"/>
  <c r="L45" i="1"/>
  <c r="M45" i="1"/>
  <c r="D45" i="1"/>
  <c r="M23" i="1"/>
  <c r="C24" i="1" s="1"/>
  <c r="E10" i="1"/>
  <c r="F10" i="1"/>
  <c r="G10" i="1"/>
  <c r="H10" i="1"/>
  <c r="I10" i="1"/>
  <c r="J10" i="1"/>
  <c r="K10" i="1"/>
  <c r="L10" i="1"/>
  <c r="E54" i="1" l="1"/>
</calcChain>
</file>

<file path=xl/sharedStrings.xml><?xml version="1.0" encoding="utf-8"?>
<sst xmlns="http://schemas.openxmlformats.org/spreadsheetml/2006/main" count="61" uniqueCount="35">
  <si>
    <t>ĐỊNH GIÁ TRÁI PHIẾU</t>
  </si>
  <si>
    <t xml:space="preserve"> Ví dụ 1:</t>
  </si>
  <si>
    <t>Mệnh giá (M):</t>
  </si>
  <si>
    <t>Lãi suất coupon/năm</t>
  </si>
  <si>
    <t>Thời gian đáo hạn (năm)</t>
  </si>
  <si>
    <t>Tỷ suất chiết khấu (kd)</t>
  </si>
  <si>
    <t>Dòng tiền lãi (C)</t>
  </si>
  <si>
    <t>Mệnh giá đáo hạn</t>
  </si>
  <si>
    <t xml:space="preserve"> Chỉ tiêu</t>
  </si>
  <si>
    <t>Giá trị trái phiếu (V@7%)</t>
  </si>
  <si>
    <t>Giá trị trái phiếu (V@10%)</t>
  </si>
  <si>
    <t xml:space="preserve"> Ví dụ 2:</t>
  </si>
  <si>
    <t>…………………..</t>
  </si>
  <si>
    <t>………………….</t>
  </si>
  <si>
    <t>triệu</t>
  </si>
  <si>
    <t>Giá trị trái phiếu ABC, V@14%</t>
  </si>
  <si>
    <t>Dòng tiền trái phiếu</t>
  </si>
  <si>
    <t>Tỷ suất sinh lời,YTM</t>
  </si>
  <si>
    <t xml:space="preserve"> Mini Case 2: Trái phiếu ABC</t>
  </si>
  <si>
    <t xml:space="preserve">2.1. Nếu tỷ suất sinh lời mong đợi của nhà đầu tư là </t>
  </si>
  <si>
    <t>2.2. Nhà đầu tư A đã mua với giá tại khi phát hành và giữ đến đáo hạn, giá mua:</t>
  </si>
  <si>
    <t>2.3. Nhà đầu tư A đã mua với giá tại khi phát hành và giữ sau một năm, giá mua:</t>
  </si>
  <si>
    <t xml:space="preserve"> Mini Case 1: Trái phiếu công ty Phương Nam </t>
  </si>
  <si>
    <t xml:space="preserve"> Một nhà đầu tư mua với giá 94 triệu, sau 2 lần nhận tiền lãi rồi bán với giá dự kiến: 102 triệu</t>
  </si>
  <si>
    <t xml:space="preserve"> Giá mua</t>
  </si>
  <si>
    <t xml:space="preserve"> Giá bán dự kiến</t>
  </si>
  <si>
    <t xml:space="preserve"> Dòng tiền đầu tư:</t>
  </si>
  <si>
    <t>Tỷ suất sinh lời</t>
  </si>
  <si>
    <t>Tỷ suất sinh lời YTM</t>
  </si>
  <si>
    <t>1) Mệnh giá &gt; trái phiếu = Lãi suất trái phiếu &lt; tỷ suất kỳ vọng</t>
  </si>
  <si>
    <t>2) Mệnh giá &lt; trái phiếu = lãi suất trái phiếu &gt; tỷ suất kỳ vọng</t>
  </si>
  <si>
    <t xml:space="preserve">Vốn </t>
  </si>
  <si>
    <t xml:space="preserve">Số năm </t>
  </si>
  <si>
    <t xml:space="preserve">Lãi suất </t>
  </si>
  <si>
    <t xml:space="preserve">1.000 ở tương lai thực chất nó chỉ có trị giá 877 đồng, vì lý do lạm phát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</si>
</sst>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3" formatCode="_(* #,##0.00_);_(* \(#,##0.00\);_(* &quot;-&quot;??_);_(@_)"/>
    <numFmt numFmtId="164" formatCode="0.00_);\(0.00\)"/>
    <numFmt numFmtId="165" formatCode="0.0%"/>
    <numFmt numFmtId="166" formatCode="0.0000%"/>
    <numFmt numFmtId="167" formatCode="&quot;$&quot;#,##0.0000_);[Red]\(&quot;$&quot;#,##0.0000\)"/>
    <numFmt numFmtId="168" formatCode="0.000%"/>
    <numFmt numFmtId="170" formatCode="_(* #,##0_);_(* \(#,##0\);_(* &quot;-&quot;??_);_(@_)"/>
  </numFmts>
  <fonts count="4" x14ac:knownFonts="1"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b/>
      <i/>
      <sz val="14"/>
      <color rgb="FF0070C0"/>
      <name val="Times New Roman"/>
      <family val="1"/>
    </font>
    <font>
      <sz val="14"/>
      <color theme="1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9" fontId="0" fillId="2" borderId="0" xfId="0" applyNumberFormat="1" applyFill="1"/>
    <xf numFmtId="0" fontId="0" fillId="0" borderId="1" xfId="0" applyBorder="1"/>
    <xf numFmtId="0" fontId="1" fillId="2" borderId="0" xfId="0" applyFont="1" applyFill="1"/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0" xfId="0" applyFill="1" applyBorder="1"/>
    <xf numFmtId="0" fontId="0" fillId="5" borderId="0" xfId="0" applyFill="1"/>
    <xf numFmtId="0" fontId="1" fillId="5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0" xfId="0" applyBorder="1"/>
    <xf numFmtId="0" fontId="2" fillId="0" borderId="6" xfId="0" applyFont="1" applyBorder="1"/>
    <xf numFmtId="0" fontId="0" fillId="0" borderId="6" xfId="0" applyBorder="1"/>
    <xf numFmtId="0" fontId="0" fillId="2" borderId="0" xfId="0" applyFill="1" applyBorder="1" applyAlignment="1">
      <alignment horizontal="center"/>
    </xf>
    <xf numFmtId="8" fontId="0" fillId="2" borderId="0" xfId="0" applyNumberFormat="1" applyFill="1" applyBorder="1" applyAlignment="1">
      <alignment horizontal="center"/>
    </xf>
    <xf numFmtId="0" fontId="0" fillId="5" borderId="0" xfId="0" applyFill="1" applyBorder="1"/>
    <xf numFmtId="165" fontId="0" fillId="2" borderId="0" xfId="0" applyNumberFormat="1" applyFill="1" applyBorder="1"/>
    <xf numFmtId="166" fontId="0" fillId="2" borderId="0" xfId="0" applyNumberFormat="1" applyFill="1" applyBorder="1" applyAlignment="1">
      <alignment horizontal="center"/>
    </xf>
    <xf numFmtId="8" fontId="0" fillId="2" borderId="0" xfId="0" applyNumberFormat="1" applyFill="1"/>
    <xf numFmtId="10" fontId="0" fillId="2" borderId="0" xfId="1" applyNumberFormat="1" applyFont="1" applyFill="1"/>
    <xf numFmtId="167" fontId="0" fillId="0" borderId="0" xfId="0" applyNumberFormat="1"/>
    <xf numFmtId="39" fontId="0" fillId="2" borderId="0" xfId="0" applyNumberFormat="1" applyFill="1"/>
    <xf numFmtId="8" fontId="0" fillId="2" borderId="0" xfId="0" applyNumberFormat="1" applyFill="1" applyBorder="1"/>
    <xf numFmtId="10" fontId="0" fillId="6" borderId="0" xfId="0" applyNumberFormat="1" applyFill="1" applyBorder="1"/>
    <xf numFmtId="165" fontId="0" fillId="0" borderId="0" xfId="0" applyNumberFormat="1"/>
    <xf numFmtId="9" fontId="0" fillId="0" borderId="0" xfId="0" applyNumberFormat="1"/>
    <xf numFmtId="43" fontId="0" fillId="0" borderId="0" xfId="2" applyFont="1"/>
    <xf numFmtId="8" fontId="0" fillId="0" borderId="0" xfId="0" applyNumberFormat="1"/>
    <xf numFmtId="168" fontId="0" fillId="2" borderId="0" xfId="0" applyNumberFormat="1" applyFill="1" applyBorder="1"/>
    <xf numFmtId="166" fontId="0" fillId="5" borderId="1" xfId="0" applyNumberFormat="1" applyFill="1" applyBorder="1" applyAlignment="1">
      <alignment horizontal="center"/>
    </xf>
    <xf numFmtId="10" fontId="0" fillId="0" borderId="0" xfId="0" applyNumberFormat="1"/>
    <xf numFmtId="8" fontId="0" fillId="6" borderId="8" xfId="2" applyNumberFormat="1" applyFont="1" applyFill="1" applyBorder="1" applyAlignment="1">
      <alignment horizontal="center"/>
    </xf>
    <xf numFmtId="43" fontId="0" fillId="6" borderId="8" xfId="2" applyNumberFormat="1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0" fontId="0" fillId="3" borderId="5" xfId="0" applyNumberFormat="1" applyFill="1" applyBorder="1" applyAlignment="1">
      <alignment horizontal="center"/>
    </xf>
    <xf numFmtId="164" fontId="1" fillId="5" borderId="0" xfId="0" applyNumberFormat="1" applyFont="1" applyFill="1" applyAlignment="1">
      <alignment horizontal="right"/>
    </xf>
    <xf numFmtId="9" fontId="0" fillId="3" borderId="1" xfId="1" applyFont="1" applyFill="1" applyBorder="1" applyAlignment="1">
      <alignment horizontal="center"/>
    </xf>
    <xf numFmtId="9" fontId="1" fillId="5" borderId="6" xfId="0" applyNumberFormat="1" applyFont="1" applyFill="1" applyBorder="1" applyAlignment="1">
      <alignment horizontal="right"/>
    </xf>
    <xf numFmtId="164" fontId="1" fillId="7" borderId="0" xfId="0" applyNumberFormat="1" applyFont="1" applyFill="1" applyAlignment="1">
      <alignment horizontal="right"/>
    </xf>
    <xf numFmtId="8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8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8" fontId="0" fillId="3" borderId="7" xfId="0" applyNumberFormat="1" applyFill="1" applyBorder="1" applyAlignment="1">
      <alignment horizontal="center"/>
    </xf>
    <xf numFmtId="8" fontId="0" fillId="3" borderId="8" xfId="0" applyNumberFormat="1" applyFill="1" applyBorder="1" applyAlignment="1">
      <alignment horizontal="center"/>
    </xf>
    <xf numFmtId="8" fontId="0" fillId="2" borderId="7" xfId="2" applyNumberFormat="1" applyFont="1" applyFill="1" applyBorder="1" applyAlignment="1">
      <alignment horizontal="center"/>
    </xf>
    <xf numFmtId="43" fontId="0" fillId="2" borderId="8" xfId="2" applyFont="1" applyFill="1" applyBorder="1" applyAlignment="1">
      <alignment horizontal="center"/>
    </xf>
    <xf numFmtId="8" fontId="0" fillId="2" borderId="9" xfId="0" applyNumberFormat="1" applyFill="1" applyBorder="1" applyAlignment="1">
      <alignment horizontal="center"/>
    </xf>
    <xf numFmtId="8" fontId="0" fillId="2" borderId="0" xfId="0" applyNumberFormat="1" applyFill="1" applyAlignment="1">
      <alignment horizontal="center"/>
    </xf>
    <xf numFmtId="170" fontId="0" fillId="0" borderId="0" xfId="2" applyNumberFormat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tabSelected="1" zoomScaleNormal="100" workbookViewId="0">
      <selection activeCell="N12" sqref="N12"/>
    </sheetView>
  </sheetViews>
  <sheetFormatPr defaultRowHeight="18.75" x14ac:dyDescent="0.3"/>
  <cols>
    <col min="1" max="1" width="2.21875" style="1" customWidth="1"/>
    <col min="2" max="2" width="23.21875" customWidth="1"/>
    <col min="3" max="4" width="11" customWidth="1"/>
    <col min="5" max="5" width="7.44140625" customWidth="1"/>
    <col min="6" max="13" width="5.77734375" customWidth="1"/>
    <col min="14" max="31" width="8.88671875" style="1"/>
  </cols>
  <sheetData>
    <row r="1" spans="2:14" s="1" customFormat="1" ht="20.25" customHeight="1" x14ac:dyDescent="0.3">
      <c r="B1" s="4" t="s">
        <v>0</v>
      </c>
      <c r="H1" s="1" t="s">
        <v>29</v>
      </c>
    </row>
    <row r="2" spans="2:14" s="1" customFormat="1" ht="18.75" customHeight="1" x14ac:dyDescent="0.3">
      <c r="H2" s="1" t="s">
        <v>30</v>
      </c>
    </row>
    <row r="3" spans="2:14" s="1" customFormat="1" x14ac:dyDescent="0.3">
      <c r="B3" s="11" t="s">
        <v>1</v>
      </c>
    </row>
    <row r="4" spans="2:14" s="1" customFormat="1" x14ac:dyDescent="0.3">
      <c r="B4" s="1" t="s">
        <v>2</v>
      </c>
      <c r="D4" s="1">
        <v>1000</v>
      </c>
    </row>
    <row r="5" spans="2:14" s="1" customFormat="1" x14ac:dyDescent="0.3">
      <c r="B5" s="1" t="s">
        <v>3</v>
      </c>
      <c r="D5" s="2">
        <v>0.08</v>
      </c>
    </row>
    <row r="6" spans="2:14" s="1" customFormat="1" x14ac:dyDescent="0.3">
      <c r="B6" s="1" t="s">
        <v>4</v>
      </c>
      <c r="D6" s="1">
        <v>10</v>
      </c>
    </row>
    <row r="7" spans="2:14" s="1" customFormat="1" x14ac:dyDescent="0.3">
      <c r="B7" s="1" t="s">
        <v>5</v>
      </c>
      <c r="D7" s="2">
        <v>0.1</v>
      </c>
      <c r="E7" s="2">
        <v>7.0000000000000007E-2</v>
      </c>
    </row>
    <row r="8" spans="2:14" s="1" customFormat="1" ht="6.75" customHeight="1" x14ac:dyDescent="0.3">
      <c r="D8" s="2"/>
    </row>
    <row r="9" spans="2:14" x14ac:dyDescent="0.3">
      <c r="B9" s="6" t="s">
        <v>8</v>
      </c>
      <c r="C9" s="6">
        <v>0</v>
      </c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</row>
    <row r="10" spans="2:14" x14ac:dyDescent="0.3">
      <c r="B10" s="3" t="s">
        <v>6</v>
      </c>
      <c r="C10" s="3"/>
      <c r="D10" s="3">
        <f>$D$4*$D$5</f>
        <v>80</v>
      </c>
      <c r="E10" s="3">
        <f t="shared" ref="E10:L10" si="0">$D$4*$D$5</f>
        <v>80</v>
      </c>
      <c r="F10" s="3">
        <f t="shared" si="0"/>
        <v>80</v>
      </c>
      <c r="G10" s="3">
        <f t="shared" si="0"/>
        <v>80</v>
      </c>
      <c r="H10" s="3">
        <f t="shared" si="0"/>
        <v>80</v>
      </c>
      <c r="I10" s="3">
        <f t="shared" si="0"/>
        <v>80</v>
      </c>
      <c r="J10" s="3">
        <f t="shared" si="0"/>
        <v>80</v>
      </c>
      <c r="K10" s="3">
        <f t="shared" si="0"/>
        <v>80</v>
      </c>
      <c r="L10" s="3">
        <f t="shared" si="0"/>
        <v>80</v>
      </c>
      <c r="M10" s="3">
        <v>80</v>
      </c>
    </row>
    <row r="11" spans="2:14" x14ac:dyDescent="0.3">
      <c r="B11" s="3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3">
        <v>1000</v>
      </c>
      <c r="N11" s="1" t="s">
        <v>34</v>
      </c>
    </row>
    <row r="12" spans="2:14" x14ac:dyDescent="0.3">
      <c r="B12" s="3" t="s">
        <v>10</v>
      </c>
      <c r="C12" s="42">
        <f>PV(10%,10,80,1000)</f>
        <v>-877.10865788590638</v>
      </c>
      <c r="D12" s="43"/>
      <c r="E12" s="57">
        <f>PV(D7,D6,D10,M11)</f>
        <v>-877.10865788590638</v>
      </c>
      <c r="F12" s="58"/>
      <c r="G12" s="8"/>
      <c r="H12" s="8"/>
      <c r="I12" s="8"/>
      <c r="J12" s="8"/>
      <c r="K12" s="8"/>
      <c r="L12" s="8"/>
      <c r="M12" s="8"/>
    </row>
    <row r="13" spans="2:14" x14ac:dyDescent="0.3">
      <c r="B13" s="3" t="s">
        <v>9</v>
      </c>
      <c r="C13" s="42">
        <f>PV(7%,10,80,1000)</f>
        <v>-1070.2358154093258</v>
      </c>
      <c r="D13" s="43"/>
      <c r="E13" s="59"/>
      <c r="F13" s="60"/>
      <c r="G13" s="1"/>
      <c r="H13" s="1"/>
      <c r="I13" s="1"/>
      <c r="J13" s="1"/>
      <c r="K13" s="1"/>
      <c r="L13" s="1"/>
      <c r="M13" s="1"/>
    </row>
    <row r="14" spans="2:14" ht="4.5" customHeigh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4" x14ac:dyDescent="0.3">
      <c r="B15" s="11" t="s">
        <v>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4" x14ac:dyDescent="0.3">
      <c r="B16" s="1" t="s">
        <v>2</v>
      </c>
      <c r="C16" s="1"/>
      <c r="D16" s="1">
        <v>1000</v>
      </c>
      <c r="E16" s="1"/>
      <c r="F16" s="1"/>
      <c r="G16" s="1"/>
      <c r="H16" s="1"/>
      <c r="I16" s="1"/>
      <c r="J16" s="1"/>
      <c r="K16" s="1"/>
      <c r="L16" s="1"/>
      <c r="M16" s="1"/>
    </row>
    <row r="17" spans="2:13" x14ac:dyDescent="0.3">
      <c r="B17" s="1" t="s">
        <v>3</v>
      </c>
      <c r="C17" s="1"/>
      <c r="D17" s="2">
        <v>0</v>
      </c>
      <c r="E17" s="1"/>
      <c r="F17" s="1"/>
      <c r="G17" s="1"/>
      <c r="H17" s="1"/>
      <c r="I17" s="1"/>
      <c r="J17" s="1"/>
      <c r="K17" s="1"/>
      <c r="L17" s="1"/>
      <c r="M17" s="1"/>
    </row>
    <row r="18" spans="2:13" x14ac:dyDescent="0.3">
      <c r="B18" s="1" t="s">
        <v>4</v>
      </c>
      <c r="C18" s="1"/>
      <c r="D18" s="1">
        <v>30</v>
      </c>
      <c r="E18" s="1"/>
      <c r="F18" s="1"/>
      <c r="G18" s="1"/>
      <c r="H18" s="1"/>
      <c r="I18" s="1"/>
      <c r="J18" s="1"/>
      <c r="K18" s="1"/>
      <c r="L18" s="1"/>
      <c r="M18" s="1"/>
    </row>
    <row r="19" spans="2:13" x14ac:dyDescent="0.3">
      <c r="B19" s="1" t="s">
        <v>5</v>
      </c>
      <c r="C19" s="1"/>
      <c r="D19" s="2">
        <v>0.1</v>
      </c>
      <c r="E19" s="2"/>
      <c r="F19" s="1"/>
      <c r="G19" s="1"/>
      <c r="H19" s="1"/>
      <c r="I19" s="1"/>
      <c r="J19" s="1"/>
      <c r="K19" s="1"/>
      <c r="L19" s="1"/>
      <c r="M19" s="1"/>
    </row>
    <row r="20" spans="2:13" ht="7.5" customHeight="1" x14ac:dyDescent="0.3">
      <c r="B20" s="1"/>
      <c r="C20" s="1"/>
      <c r="D20" s="2"/>
      <c r="E20" s="1"/>
      <c r="F20" s="1"/>
      <c r="G20" s="1"/>
      <c r="H20" s="1"/>
      <c r="I20" s="1"/>
      <c r="J20" s="1"/>
      <c r="K20" s="1"/>
      <c r="L20" s="1"/>
      <c r="M20" s="1"/>
    </row>
    <row r="21" spans="2:13" x14ac:dyDescent="0.3">
      <c r="B21" s="7" t="s">
        <v>8</v>
      </c>
      <c r="C21" s="7">
        <v>0</v>
      </c>
      <c r="D21" s="7">
        <v>1</v>
      </c>
      <c r="E21" s="7">
        <v>2</v>
      </c>
      <c r="F21" s="7">
        <v>3</v>
      </c>
      <c r="G21" s="46" t="s">
        <v>12</v>
      </c>
      <c r="H21" s="47"/>
      <c r="I21" s="47"/>
      <c r="J21" s="48"/>
      <c r="K21" s="7">
        <v>28</v>
      </c>
      <c r="L21" s="7">
        <v>29</v>
      </c>
      <c r="M21" s="7">
        <v>30</v>
      </c>
    </row>
    <row r="22" spans="2:13" x14ac:dyDescent="0.3">
      <c r="B22" s="3" t="s">
        <v>6</v>
      </c>
      <c r="C22" s="3"/>
      <c r="D22" s="3">
        <v>0</v>
      </c>
      <c r="E22" s="3">
        <v>0</v>
      </c>
      <c r="F22" s="3">
        <v>0</v>
      </c>
      <c r="G22" s="49" t="s">
        <v>12</v>
      </c>
      <c r="H22" s="50"/>
      <c r="I22" s="50"/>
      <c r="J22" s="51"/>
      <c r="K22" s="3">
        <v>0</v>
      </c>
      <c r="L22" s="3">
        <v>0</v>
      </c>
      <c r="M22" s="3">
        <v>0</v>
      </c>
    </row>
    <row r="23" spans="2:13" x14ac:dyDescent="0.3">
      <c r="B23" s="3" t="s">
        <v>7</v>
      </c>
      <c r="C23" s="5"/>
      <c r="D23" s="5"/>
      <c r="E23" s="5"/>
      <c r="F23" s="5"/>
      <c r="G23" s="52" t="s">
        <v>13</v>
      </c>
      <c r="H23" s="53"/>
      <c r="I23" s="53"/>
      <c r="J23" s="54"/>
      <c r="K23" s="5"/>
      <c r="L23" s="5"/>
      <c r="M23" s="3">
        <f>D16</f>
        <v>1000</v>
      </c>
    </row>
    <row r="24" spans="2:13" x14ac:dyDescent="0.3">
      <c r="B24" s="3" t="s">
        <v>10</v>
      </c>
      <c r="C24" s="44">
        <f>M23/(1+D19)^30</f>
        <v>57.308553301167962</v>
      </c>
      <c r="D24" s="45"/>
      <c r="E24" s="55">
        <f>PV(D19,30,0,1000)</f>
        <v>-57.308553301167962</v>
      </c>
      <c r="F24" s="56"/>
      <c r="G24" s="8"/>
      <c r="H24" s="8"/>
      <c r="I24" s="8"/>
      <c r="J24" s="8"/>
      <c r="K24" s="8"/>
      <c r="L24" s="8"/>
      <c r="M24" s="8"/>
    </row>
    <row r="25" spans="2:13" x14ac:dyDescent="0.3">
      <c r="B25" s="13"/>
      <c r="C25" s="17"/>
      <c r="D25" s="16"/>
      <c r="E25" s="8"/>
      <c r="F25" s="8"/>
      <c r="G25" s="8"/>
      <c r="H25" s="8"/>
      <c r="I25" s="8"/>
      <c r="J25" s="8"/>
      <c r="K25" s="8"/>
      <c r="L25" s="8"/>
      <c r="M25" s="8"/>
    </row>
    <row r="26" spans="2:13" x14ac:dyDescent="0.3">
      <c r="B26" s="10" t="s">
        <v>22</v>
      </c>
      <c r="C26" s="9"/>
      <c r="D26" s="9"/>
      <c r="E26" s="9"/>
      <c r="F26" s="18"/>
      <c r="G26" s="8"/>
      <c r="H26" s="8"/>
      <c r="I26" s="8"/>
      <c r="J26" s="8"/>
      <c r="K26" s="8"/>
      <c r="L26" s="8"/>
      <c r="M26" s="8"/>
    </row>
    <row r="27" spans="2:13" x14ac:dyDescent="0.3">
      <c r="B27" s="1" t="s">
        <v>2</v>
      </c>
      <c r="C27" s="1"/>
      <c r="D27" s="1">
        <v>100</v>
      </c>
      <c r="E27" s="1" t="s">
        <v>14</v>
      </c>
      <c r="F27" s="8"/>
      <c r="G27" s="8"/>
      <c r="H27" s="8"/>
      <c r="I27" s="8"/>
      <c r="J27" s="8"/>
      <c r="K27" s="8"/>
      <c r="L27" s="8"/>
      <c r="M27" s="8"/>
    </row>
    <row r="28" spans="2:13" x14ac:dyDescent="0.3">
      <c r="B28" s="1" t="s">
        <v>3</v>
      </c>
      <c r="C28" s="1"/>
      <c r="D28" s="2">
        <v>0.12</v>
      </c>
      <c r="E28" s="1"/>
      <c r="F28" s="19"/>
      <c r="G28" s="8"/>
      <c r="H28" s="8"/>
      <c r="I28" s="8"/>
      <c r="J28" s="8"/>
      <c r="K28" s="8"/>
      <c r="L28" s="8"/>
      <c r="M28" s="8"/>
    </row>
    <row r="29" spans="2:13" x14ac:dyDescent="0.3">
      <c r="B29" s="1" t="s">
        <v>4</v>
      </c>
      <c r="C29" s="1"/>
      <c r="D29" s="1">
        <v>6</v>
      </c>
      <c r="E29" s="1"/>
      <c r="F29" s="8"/>
      <c r="G29" s="8"/>
      <c r="H29" s="8"/>
      <c r="I29" s="8"/>
      <c r="J29" s="8"/>
      <c r="K29" s="8"/>
      <c r="L29" s="8"/>
      <c r="M29" s="8"/>
    </row>
    <row r="30" spans="2:13" x14ac:dyDescent="0.3">
      <c r="B30" s="1" t="s">
        <v>23</v>
      </c>
      <c r="C30" s="1"/>
      <c r="D30" s="1"/>
      <c r="E30" s="1"/>
      <c r="F30" s="8"/>
      <c r="G30" s="8"/>
      <c r="H30" s="8"/>
      <c r="I30" s="8"/>
      <c r="J30" s="8"/>
      <c r="K30" s="8"/>
      <c r="L30" s="8"/>
      <c r="M30" s="8"/>
    </row>
    <row r="31" spans="2:13" x14ac:dyDescent="0.3">
      <c r="B31" s="7" t="s">
        <v>8</v>
      </c>
      <c r="C31" s="7">
        <v>0</v>
      </c>
      <c r="D31" s="7">
        <v>1</v>
      </c>
      <c r="E31" s="7">
        <v>2</v>
      </c>
      <c r="F31" s="8"/>
      <c r="G31" s="8"/>
      <c r="H31" s="8"/>
      <c r="I31" s="8"/>
      <c r="J31" s="8"/>
      <c r="K31" s="8"/>
      <c r="L31" s="8"/>
      <c r="M31" s="8"/>
    </row>
    <row r="32" spans="2:13" x14ac:dyDescent="0.3">
      <c r="B32" s="3" t="s">
        <v>6</v>
      </c>
      <c r="C32" s="3"/>
      <c r="D32" s="3">
        <v>12</v>
      </c>
      <c r="E32" s="3">
        <v>12</v>
      </c>
      <c r="F32" s="8"/>
      <c r="G32" s="8"/>
      <c r="H32" s="8"/>
      <c r="I32" s="8"/>
      <c r="J32" s="8"/>
      <c r="K32" s="8"/>
      <c r="L32" s="8"/>
      <c r="M32" s="8"/>
    </row>
    <row r="33" spans="2:13" x14ac:dyDescent="0.3">
      <c r="B33" s="3" t="s">
        <v>24</v>
      </c>
      <c r="C33" s="3">
        <v>94</v>
      </c>
      <c r="D33" s="3"/>
      <c r="E33" s="3"/>
      <c r="F33" s="8"/>
      <c r="G33" s="8"/>
      <c r="H33" s="8"/>
      <c r="I33" s="8"/>
      <c r="J33" s="8"/>
      <c r="K33" s="8"/>
      <c r="L33" s="8"/>
      <c r="M33" s="8"/>
    </row>
    <row r="34" spans="2:13" x14ac:dyDescent="0.3">
      <c r="B34" s="3" t="s">
        <v>25</v>
      </c>
      <c r="C34" s="5"/>
      <c r="D34" s="5"/>
      <c r="E34" s="5">
        <v>102</v>
      </c>
      <c r="F34" s="8"/>
      <c r="G34" s="8"/>
      <c r="H34" s="8"/>
      <c r="I34" s="8"/>
      <c r="J34" s="8"/>
      <c r="K34" s="8"/>
      <c r="L34" s="8"/>
      <c r="M34" s="8"/>
    </row>
    <row r="35" spans="2:13" x14ac:dyDescent="0.3">
      <c r="B35" s="5" t="s">
        <v>26</v>
      </c>
      <c r="C35" s="5">
        <f>C32-C33+C34</f>
        <v>-94</v>
      </c>
      <c r="D35" s="5">
        <f t="shared" ref="D35:E35" si="1">D32-D33+D34</f>
        <v>12</v>
      </c>
      <c r="E35" s="5">
        <f t="shared" si="1"/>
        <v>114</v>
      </c>
      <c r="F35" s="31"/>
      <c r="G35" s="8"/>
      <c r="H35" s="8"/>
      <c r="I35" s="8"/>
      <c r="J35" s="8"/>
      <c r="K35" s="8"/>
      <c r="L35" s="8"/>
      <c r="M35" s="8"/>
    </row>
    <row r="36" spans="2:13" x14ac:dyDescent="0.3">
      <c r="B36" s="3" t="s">
        <v>27</v>
      </c>
      <c r="C36" s="32">
        <f>RATE(2,12,-94,102)</f>
        <v>0.16693458696522756</v>
      </c>
      <c r="D36" s="32">
        <f>IRR(C35:E35)</f>
        <v>0.16693458696205243</v>
      </c>
      <c r="E36" s="5"/>
      <c r="F36" s="8"/>
      <c r="G36" s="8"/>
      <c r="H36" s="8"/>
      <c r="I36" s="8"/>
      <c r="J36" s="8"/>
      <c r="K36" s="8"/>
      <c r="L36" s="8"/>
      <c r="M36" s="8"/>
    </row>
    <row r="37" spans="2:13" x14ac:dyDescent="0.3">
      <c r="B37" s="13"/>
      <c r="C37" s="20"/>
      <c r="D37" s="16"/>
      <c r="E37" s="8"/>
      <c r="F37" s="8"/>
      <c r="G37" s="8"/>
      <c r="H37" s="8"/>
      <c r="I37" s="8"/>
      <c r="J37" s="8"/>
      <c r="K37" s="8"/>
      <c r="L37" s="8"/>
      <c r="M37" s="8"/>
    </row>
    <row r="39" spans="2:13" x14ac:dyDescent="0.3">
      <c r="B39" s="10" t="s">
        <v>18</v>
      </c>
      <c r="C39" s="9"/>
      <c r="D39" s="1"/>
      <c r="E39" s="1"/>
      <c r="F39" s="22"/>
      <c r="G39" s="1"/>
      <c r="H39" s="1"/>
      <c r="I39" s="1"/>
      <c r="J39" s="1"/>
      <c r="K39" s="1"/>
      <c r="L39" s="1"/>
      <c r="M39" s="1"/>
    </row>
    <row r="40" spans="2:13" x14ac:dyDescent="0.3">
      <c r="B40" s="1" t="s">
        <v>2</v>
      </c>
      <c r="C40" s="1"/>
      <c r="D40" s="1">
        <v>100</v>
      </c>
      <c r="E40" s="1" t="s">
        <v>14</v>
      </c>
      <c r="F40" s="1"/>
      <c r="G40" s="1"/>
      <c r="H40" s="1"/>
      <c r="I40" s="1"/>
      <c r="J40" s="1"/>
      <c r="K40" s="1"/>
      <c r="L40" s="1"/>
      <c r="M40" s="1"/>
    </row>
    <row r="41" spans="2:13" x14ac:dyDescent="0.3">
      <c r="B41" s="1" t="s">
        <v>3</v>
      </c>
      <c r="C41" s="1"/>
      <c r="D41" s="2">
        <v>0.1</v>
      </c>
      <c r="E41" s="1"/>
      <c r="F41" s="1"/>
      <c r="G41" s="1"/>
      <c r="H41" s="1"/>
      <c r="I41" s="1"/>
      <c r="J41" s="1"/>
      <c r="K41" s="1"/>
      <c r="L41" s="1"/>
      <c r="M41" s="1"/>
    </row>
    <row r="42" spans="2:13" x14ac:dyDescent="0.3">
      <c r="B42" s="1" t="s">
        <v>4</v>
      </c>
      <c r="C42" s="1"/>
      <c r="D42" s="1">
        <v>10</v>
      </c>
      <c r="E42" s="1"/>
      <c r="F42" s="1"/>
      <c r="G42" s="1"/>
      <c r="H42" s="1"/>
      <c r="I42" s="1"/>
      <c r="J42" s="1"/>
      <c r="K42" s="1"/>
      <c r="L42" s="1"/>
      <c r="M42" s="1"/>
    </row>
    <row r="43" spans="2:13" ht="6.75" customHeight="1" x14ac:dyDescent="0.3"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</row>
    <row r="44" spans="2:13" x14ac:dyDescent="0.3">
      <c r="B44" s="7" t="s">
        <v>8</v>
      </c>
      <c r="C44" s="7">
        <v>0</v>
      </c>
      <c r="D44" s="7">
        <v>1</v>
      </c>
      <c r="E44" s="7">
        <v>2</v>
      </c>
      <c r="F44" s="7">
        <v>3</v>
      </c>
      <c r="G44" s="7">
        <v>4</v>
      </c>
      <c r="H44" s="7">
        <v>5</v>
      </c>
      <c r="I44" s="7">
        <v>6</v>
      </c>
      <c r="J44" s="7">
        <v>7</v>
      </c>
      <c r="K44" s="7">
        <v>8</v>
      </c>
      <c r="L44" s="7">
        <v>9</v>
      </c>
      <c r="M44" s="7">
        <v>10</v>
      </c>
    </row>
    <row r="45" spans="2:13" x14ac:dyDescent="0.3">
      <c r="B45" s="3" t="s">
        <v>6</v>
      </c>
      <c r="C45" s="3"/>
      <c r="D45" s="3">
        <f>$D$40*$D$41</f>
        <v>10</v>
      </c>
      <c r="E45" s="3">
        <f t="shared" ref="E45:M45" si="2">$D$40*$D$41</f>
        <v>10</v>
      </c>
      <c r="F45" s="3">
        <f t="shared" si="2"/>
        <v>10</v>
      </c>
      <c r="G45" s="3">
        <f t="shared" si="2"/>
        <v>10</v>
      </c>
      <c r="H45" s="3">
        <f t="shared" si="2"/>
        <v>10</v>
      </c>
      <c r="I45" s="3">
        <f t="shared" si="2"/>
        <v>10</v>
      </c>
      <c r="J45" s="3">
        <f t="shared" si="2"/>
        <v>10</v>
      </c>
      <c r="K45" s="3">
        <f t="shared" si="2"/>
        <v>10</v>
      </c>
      <c r="L45" s="3">
        <f t="shared" si="2"/>
        <v>10</v>
      </c>
      <c r="M45" s="3">
        <f t="shared" si="2"/>
        <v>10</v>
      </c>
    </row>
    <row r="46" spans="2:13" x14ac:dyDescent="0.3">
      <c r="B46" s="3" t="s">
        <v>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3">
        <f>D40</f>
        <v>100</v>
      </c>
    </row>
    <row r="47" spans="2:13" s="1" customFormat="1" ht="8.25" customHeight="1" x14ac:dyDescent="0.3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21.75" customHeight="1" x14ac:dyDescent="0.35">
      <c r="B48" s="14" t="s">
        <v>19</v>
      </c>
      <c r="C48" s="15"/>
      <c r="D48" s="15"/>
      <c r="E48" s="15"/>
      <c r="F48" s="15"/>
      <c r="G48" s="40">
        <v>0.14000000000000001</v>
      </c>
      <c r="H48" s="40"/>
      <c r="I48" s="1"/>
      <c r="J48" s="1"/>
      <c r="K48" s="1"/>
      <c r="L48" s="1"/>
      <c r="M48" s="1"/>
    </row>
    <row r="49" spans="2:13" s="1" customFormat="1" x14ac:dyDescent="0.3">
      <c r="B49" s="4" t="s">
        <v>15</v>
      </c>
      <c r="E49" s="24"/>
      <c r="G49" s="41">
        <f>PV(G48,10,10,100)</f>
        <v>-79.135537414825663</v>
      </c>
      <c r="H49" s="41"/>
      <c r="J49" s="21"/>
    </row>
    <row r="50" spans="2:13" s="1" customFormat="1" x14ac:dyDescent="0.3"/>
    <row r="51" spans="2:13" ht="19.5" x14ac:dyDescent="0.35">
      <c r="B51" s="12" t="s">
        <v>20</v>
      </c>
      <c r="K51" s="38">
        <v>96</v>
      </c>
      <c r="L51" s="38"/>
      <c r="M51" t="s">
        <v>14</v>
      </c>
    </row>
    <row r="52" spans="2:13" x14ac:dyDescent="0.3">
      <c r="B52" s="7" t="s">
        <v>8</v>
      </c>
      <c r="C52" s="7">
        <v>0</v>
      </c>
      <c r="D52" s="7">
        <v>1</v>
      </c>
      <c r="E52" s="7">
        <v>2</v>
      </c>
      <c r="F52" s="7">
        <v>3</v>
      </c>
      <c r="G52" s="7">
        <v>4</v>
      </c>
      <c r="H52" s="7">
        <v>5</v>
      </c>
      <c r="I52" s="7">
        <v>6</v>
      </c>
      <c r="J52" s="7">
        <v>7</v>
      </c>
      <c r="K52" s="7">
        <v>8</v>
      </c>
      <c r="L52" s="7">
        <v>9</v>
      </c>
      <c r="M52" s="7">
        <v>10</v>
      </c>
    </row>
    <row r="53" spans="2:13" x14ac:dyDescent="0.3">
      <c r="B53" s="3" t="s">
        <v>16</v>
      </c>
      <c r="C53" s="3">
        <v>-96</v>
      </c>
      <c r="D53" s="3">
        <f t="shared" ref="D53:L53" si="3">$D$40*$D$41</f>
        <v>10</v>
      </c>
      <c r="E53" s="3">
        <f t="shared" si="3"/>
        <v>10</v>
      </c>
      <c r="F53" s="3">
        <f t="shared" si="3"/>
        <v>10</v>
      </c>
      <c r="G53" s="3">
        <f t="shared" si="3"/>
        <v>10</v>
      </c>
      <c r="H53" s="3">
        <f t="shared" si="3"/>
        <v>10</v>
      </c>
      <c r="I53" s="3">
        <f t="shared" si="3"/>
        <v>10</v>
      </c>
      <c r="J53" s="3">
        <f t="shared" si="3"/>
        <v>10</v>
      </c>
      <c r="K53" s="3">
        <f t="shared" si="3"/>
        <v>10</v>
      </c>
      <c r="L53" s="3">
        <f t="shared" si="3"/>
        <v>10</v>
      </c>
      <c r="M53" s="3">
        <v>110</v>
      </c>
    </row>
    <row r="54" spans="2:13" x14ac:dyDescent="0.3">
      <c r="B54" s="3" t="s">
        <v>17</v>
      </c>
      <c r="C54" s="36">
        <f>RATE(10,10,C53,100)</f>
        <v>0.10669830115756841</v>
      </c>
      <c r="D54" s="37"/>
      <c r="E54" s="26">
        <f>IRR(C53:M53)</f>
        <v>0.10669830115699708</v>
      </c>
      <c r="F54" s="8"/>
      <c r="G54" s="8"/>
      <c r="H54" s="8"/>
      <c r="I54" s="8"/>
      <c r="J54" s="8"/>
      <c r="K54" s="8"/>
      <c r="L54" s="8"/>
      <c r="M54" s="8"/>
    </row>
    <row r="55" spans="2:13" s="1" customFormat="1" x14ac:dyDescent="0.3"/>
    <row r="56" spans="2:13" ht="19.5" x14ac:dyDescent="0.35">
      <c r="B56" s="12" t="s">
        <v>21</v>
      </c>
      <c r="K56" s="38">
        <v>96</v>
      </c>
      <c r="L56" s="38"/>
      <c r="M56" t="s">
        <v>14</v>
      </c>
    </row>
    <row r="57" spans="2:13" x14ac:dyDescent="0.3">
      <c r="B57" s="7" t="s">
        <v>8</v>
      </c>
      <c r="C57" s="7">
        <v>0</v>
      </c>
      <c r="D57" s="7">
        <v>1</v>
      </c>
      <c r="E57" s="16"/>
      <c r="F57" s="16"/>
      <c r="G57" s="16"/>
      <c r="H57" s="16"/>
      <c r="I57" s="16"/>
      <c r="J57" s="16"/>
      <c r="K57" s="16"/>
      <c r="L57" s="16"/>
      <c r="M57" s="16"/>
    </row>
    <row r="58" spans="2:13" x14ac:dyDescent="0.3">
      <c r="B58" s="3" t="s">
        <v>16</v>
      </c>
      <c r="C58" s="3">
        <v>-96</v>
      </c>
      <c r="D58" s="3">
        <f>$D$40*$D$41</f>
        <v>10</v>
      </c>
      <c r="E58" s="8"/>
      <c r="F58" s="8"/>
      <c r="G58" s="8"/>
      <c r="H58" s="8"/>
      <c r="I58" s="8"/>
      <c r="J58" s="8"/>
      <c r="K58" s="8"/>
      <c r="L58" s="8"/>
      <c r="M58" s="8"/>
    </row>
    <row r="59" spans="2:13" x14ac:dyDescent="0.3">
      <c r="B59" s="3" t="s">
        <v>28</v>
      </c>
      <c r="C59" s="39">
        <v>0.14000000000000001</v>
      </c>
      <c r="D59" s="39"/>
      <c r="E59" s="25"/>
      <c r="F59" s="8"/>
      <c r="G59" s="8"/>
      <c r="H59" s="8"/>
      <c r="I59" s="8"/>
      <c r="J59" s="8"/>
      <c r="K59" s="8"/>
      <c r="L59" s="8"/>
      <c r="M59" s="8"/>
    </row>
    <row r="60" spans="2:13" x14ac:dyDescent="0.3">
      <c r="B60">
        <f>96*(1+14%)-10</f>
        <v>99.440000000000012</v>
      </c>
      <c r="C60" s="34">
        <f>FV(14%,1,10,-96)</f>
        <v>99.44</v>
      </c>
      <c r="D60" s="35"/>
    </row>
    <row r="65" spans="3:3" x14ac:dyDescent="0.3">
      <c r="C65" s="23"/>
    </row>
    <row r="66" spans="3:3" x14ac:dyDescent="0.3">
      <c r="C66" s="23"/>
    </row>
    <row r="67" spans="3:3" x14ac:dyDescent="0.3">
      <c r="C67" s="23"/>
    </row>
    <row r="68" spans="3:3" x14ac:dyDescent="0.3">
      <c r="C68" s="33"/>
    </row>
    <row r="74" spans="3:3" x14ac:dyDescent="0.3">
      <c r="C74" s="27"/>
    </row>
    <row r="78" spans="3:3" x14ac:dyDescent="0.3">
      <c r="C78" s="28"/>
    </row>
    <row r="82" spans="3:3" x14ac:dyDescent="0.3">
      <c r="C82" s="29"/>
    </row>
    <row r="83" spans="3:3" x14ac:dyDescent="0.3">
      <c r="C83" s="30"/>
    </row>
  </sheetData>
  <mergeCells count="16">
    <mergeCell ref="C12:D12"/>
    <mergeCell ref="C13:D13"/>
    <mergeCell ref="C24:D24"/>
    <mergeCell ref="G21:J21"/>
    <mergeCell ref="G22:J22"/>
    <mergeCell ref="G23:J23"/>
    <mergeCell ref="E24:F24"/>
    <mergeCell ref="E12:F12"/>
    <mergeCell ref="E13:F13"/>
    <mergeCell ref="C60:D60"/>
    <mergeCell ref="C54:D54"/>
    <mergeCell ref="K56:L56"/>
    <mergeCell ref="C59:D59"/>
    <mergeCell ref="G48:H48"/>
    <mergeCell ref="G49:H49"/>
    <mergeCell ref="K51:L5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G3" sqref="G3"/>
    </sheetView>
  </sheetViews>
  <sheetFormatPr defaultRowHeight="18.75" x14ac:dyDescent="0.3"/>
  <cols>
    <col min="5" max="5" width="9.44140625" bestFit="1" customWidth="1"/>
  </cols>
  <sheetData>
    <row r="1" spans="1:5" x14ac:dyDescent="0.3">
      <c r="A1" t="s">
        <v>32</v>
      </c>
      <c r="B1" t="s">
        <v>31</v>
      </c>
      <c r="C1" t="s">
        <v>33</v>
      </c>
    </row>
    <row r="2" spans="1:5" x14ac:dyDescent="0.3">
      <c r="A2">
        <v>1</v>
      </c>
      <c r="B2">
        <v>877.11</v>
      </c>
      <c r="C2" s="28">
        <v>0.1</v>
      </c>
      <c r="D2">
        <f>+B2*C2</f>
        <v>87.711000000000013</v>
      </c>
    </row>
    <row r="3" spans="1:5" x14ac:dyDescent="0.3">
      <c r="A3">
        <v>2</v>
      </c>
      <c r="B3">
        <v>877.11</v>
      </c>
      <c r="C3" s="28">
        <v>0.1</v>
      </c>
      <c r="D3">
        <f t="shared" ref="D3:D18" si="0">+B3*C3</f>
        <v>87.711000000000013</v>
      </c>
    </row>
    <row r="4" spans="1:5" x14ac:dyDescent="0.3">
      <c r="A4">
        <v>3</v>
      </c>
      <c r="B4">
        <v>877.11</v>
      </c>
      <c r="C4" s="28">
        <v>0.1</v>
      </c>
      <c r="D4">
        <f t="shared" si="0"/>
        <v>87.711000000000013</v>
      </c>
    </row>
    <row r="5" spans="1:5" x14ac:dyDescent="0.3">
      <c r="A5">
        <v>4</v>
      </c>
      <c r="B5">
        <v>877.11</v>
      </c>
      <c r="C5" s="28">
        <v>0.1</v>
      </c>
      <c r="D5">
        <f t="shared" si="0"/>
        <v>87.711000000000013</v>
      </c>
    </row>
    <row r="6" spans="1:5" x14ac:dyDescent="0.3">
      <c r="A6">
        <v>5</v>
      </c>
      <c r="B6">
        <v>877.11</v>
      </c>
      <c r="C6" s="28">
        <v>0.1</v>
      </c>
      <c r="D6">
        <f t="shared" si="0"/>
        <v>87.711000000000013</v>
      </c>
    </row>
    <row r="7" spans="1:5" x14ac:dyDescent="0.3">
      <c r="A7">
        <v>6</v>
      </c>
      <c r="B7">
        <v>877.11</v>
      </c>
      <c r="C7" s="28">
        <v>0.1</v>
      </c>
      <c r="D7">
        <f t="shared" si="0"/>
        <v>87.711000000000013</v>
      </c>
    </row>
    <row r="8" spans="1:5" x14ac:dyDescent="0.3">
      <c r="A8">
        <v>7</v>
      </c>
      <c r="B8">
        <v>877.11</v>
      </c>
      <c r="C8" s="28">
        <v>0.1</v>
      </c>
      <c r="D8">
        <f t="shared" si="0"/>
        <v>87.711000000000013</v>
      </c>
    </row>
    <row r="9" spans="1:5" x14ac:dyDescent="0.3">
      <c r="A9">
        <v>8</v>
      </c>
      <c r="B9">
        <v>877.11</v>
      </c>
      <c r="C9" s="28">
        <v>0.1</v>
      </c>
      <c r="D9">
        <f t="shared" si="0"/>
        <v>87.711000000000013</v>
      </c>
    </row>
    <row r="10" spans="1:5" x14ac:dyDescent="0.3">
      <c r="A10">
        <v>9</v>
      </c>
      <c r="B10">
        <v>877.11</v>
      </c>
      <c r="C10" s="28">
        <v>0.1</v>
      </c>
      <c r="D10">
        <f t="shared" si="0"/>
        <v>87.711000000000013</v>
      </c>
    </row>
    <row r="11" spans="1:5" x14ac:dyDescent="0.3">
      <c r="A11">
        <v>10</v>
      </c>
      <c r="B11">
        <v>877.11</v>
      </c>
      <c r="C11" s="28">
        <v>0.1</v>
      </c>
      <c r="D11">
        <f t="shared" si="0"/>
        <v>87.711000000000013</v>
      </c>
    </row>
    <row r="12" spans="1:5" x14ac:dyDescent="0.3">
      <c r="C12" s="28"/>
      <c r="D12">
        <f>SUM(D2:D11)</f>
        <v>877.11000000000013</v>
      </c>
      <c r="E12" s="61"/>
    </row>
    <row r="13" spans="1:5" x14ac:dyDescent="0.3">
      <c r="C13" s="28"/>
    </row>
    <row r="14" spans="1:5" x14ac:dyDescent="0.3">
      <c r="C14" s="28"/>
    </row>
    <row r="15" spans="1:5" x14ac:dyDescent="0.3">
      <c r="C15" s="28"/>
    </row>
    <row r="16" spans="1:5" x14ac:dyDescent="0.3">
      <c r="C16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Windows User</cp:lastModifiedBy>
  <dcterms:created xsi:type="dcterms:W3CDTF">2016-03-04T14:14:31Z</dcterms:created>
  <dcterms:modified xsi:type="dcterms:W3CDTF">2023-07-18T08:28:48Z</dcterms:modified>
</cp:coreProperties>
</file>